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6"/>
  </bookViews>
  <sheets>
    <sheet name="Conto economico" sheetId="1" r:id="rId1"/>
    <sheet name="PFN" sheetId="2" r:id="rId2"/>
    <sheet name="GAS" sheetId="3" r:id="rId3"/>
    <sheet name="Electrico" sheetId="4" r:id="rId4"/>
    <sheet name="Idrico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<sst xmlns="http://schemas.openxmlformats.org/spreadsheetml/2006/main" count="174" uniqueCount="73">
  <si>
    <t xml:space="preserve">€ /000 </t>
  </si>
  <si>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</si>
  <si>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</si>
  <si>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</si>
  <si>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</si>
  <si>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</si>
  <si>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</si>
  <si>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</si>
  <si>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</si>
  <si>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</si>
  <si>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</si>
  <si>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</si>
  <si>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</si>
  <si>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</si>
  <si>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</si>
  <si>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</si>
  <si>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</si>
  <si>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</si>
  <si>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</si>
  <si>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</si>
  <si>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Volumi distribuiti (milioni di mcubi)</t>
  </si>
  <si>
    <t>Volumi venduti (milioni di mcubi)</t>
  </si>
  <si>
    <t>- di cui volumi Trading</t>
  </si>
  <si>
    <t>Inc%</t>
  </si>
  <si>
    <t>Ricavi</t>
  </si>
  <si>
    <t>Costi operativi</t>
  </si>
  <si>
    <t>Margine operativo lordo</t>
  </si>
  <si>
    <t>Conto economico(mln/€)</t>
  </si>
  <si>
    <t>(mln/€)</t>
  </si>
  <si>
    <t>Margine operativo lordo area</t>
  </si>
  <si>
    <t>Margine operativo lordo gruppo</t>
  </si>
  <si>
    <t>Peso percentuale</t>
  </si>
  <si>
    <t>Volumi venduti (Gw/h)</t>
  </si>
  <si>
    <t>Volumi distribuiti (Gw/h)</t>
  </si>
  <si>
    <t>Acquedotto</t>
  </si>
  <si>
    <t>Fognatura</t>
  </si>
  <si>
    <t>Depurazione</t>
  </si>
  <si>
    <t>Dati Quantitativi (migliaia di tonnellate)</t>
  </si>
  <si>
    <t>Rifiuti urbani</t>
  </si>
  <si>
    <t>Rifiuti da mercato</t>
  </si>
  <si>
    <t>Rifiuti speciali da sottoprodotti impianti</t>
  </si>
  <si>
    <t>Clienti diretti società controllate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</si>
  <si>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</si>
  <si>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</si>
  <si>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</si>
  <si>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</si>
  <si>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</si>
  <si>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</si>
  <si>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</si>
  <si>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</si>
  <si>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Teleriscaldamento</t>
  </si>
  <si>
    <t>Volumi calore distribuiti (Gwht)</t>
  </si>
  <si>
    <t>Illuminazione pubblica</t>
  </si>
  <si>
    <t>Punti luce (migliaia)</t>
  </si>
  <si>
    <t>Comuni serviti</t>
  </si>
  <si>
    <t>Disponibilità liquide</t>
  </si>
  <si>
    <t>n/a</t>
  </si>
  <si>
    <t>Titoli immobilizati ed altri crediti finanziari</t>
  </si>
  <si>
    <t>Debiti verso banche/mutui a lungo termine</t>
  </si>
  <si>
    <t>Debiti finanziari (leasing IAS 17)</t>
  </si>
  <si>
    <t>Derivati finanziari</t>
  </si>
  <si>
    <t>Indebitamento finanziario a medio lungo termine</t>
  </si>
  <si>
    <t>Altri crediti/debiti a breve termine</t>
  </si>
  <si>
    <t>Debiti verso banche/mutui a breve termine</t>
  </si>
  <si>
    <t>Debiti vs/altri finanziatoi (leasing IAS 17)</t>
  </si>
  <si>
    <t xml:space="preserve">Attività finanziarie che non costituiscono immobilizzazioni </t>
  </si>
  <si>
    <t>Indebitamento finanziario netto a breve termine</t>
  </si>
  <si>
    <t>Totale indebitamento finanziario netto</t>
  </si>
  <si>
    <t>-6,3 0p.p.</t>
  </si>
  <si>
    <t>+0,5 p.p.</t>
  </si>
  <si>
    <t>+1,4 p.p.</t>
  </si>
  <si>
    <t>+4,2 p.p.</t>
  </si>
  <si>
    <t>+0,2 p.p.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</si>
</sst>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dd\-mmm\-yyyy"/>
    <numFmt numFmtId="167" formatCode="[$-410]d\-mmm\-yy;@"/>
    <numFmt numFmtId="168" formatCode="#,##0.000;\-#,##0.000"/>
    <numFmt numFmtId="169" formatCode="[$-410]d\-mmm\-yyyy;@"/>
    <numFmt numFmtId="170" formatCode="#,##0;\(#,##0\)"/>
    <numFmt numFmtId="171" formatCode="_-* #,##0_-;\-* #,##0_-;_-* &quot;-&quot;??_-;_-@_-"/>
    <numFmt numFmtId="172" formatCode="_-* #,##0.0_-;\-* #,##0.0_-;_-* &quot;-&quot;??_-;_-@_-"/>
    <numFmt numFmtId="173" formatCode="_-* #,##0.0_-;\-* #,##0.0_-;_-* &quot;-&quot;?_-;_-@_-"/>
    <numFmt numFmtId="174" formatCode="0.0%"/>
    <numFmt numFmtId="175" formatCode="\+0.0%;\(0.0%\)"/>
    <numFmt numFmtId="176" formatCode="\+#,##0.0;\(#,##0.0\)"/>
    <numFmt numFmtId="177" formatCode="0.0"/>
    <numFmt numFmtId="178" formatCode="\ #,##0.0;\(\ #,##0.0\)"/>
  </numFmts>
  <fonts count="10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166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167" fontId="3" fillId="3" borderId="1" xfId="17" applyNumberFormat="1" applyFont="1" applyFill="1" applyBorder="1" applyAlignment="1" applyProtection="1" quotePrefix="1">
      <alignment horizontal="right" vertical="center" wrapText="1"/>
      <protection/>
    </xf>
    <xf numFmtId="37" fontId="4" fillId="0" borderId="0" xfId="17" applyFont="1" applyAlignment="1" applyProtection="1">
      <alignment wrapText="1"/>
      <protection hidden="1"/>
    </xf>
    <xf numFmtId="37" fontId="1" fillId="0" borderId="0" xfId="17" applyFill="1" applyBorder="1" applyProtection="1">
      <alignment/>
      <protection locked="0"/>
    </xf>
    <xf numFmtId="37" fontId="4" fillId="0" borderId="0" xfId="17" applyFont="1" applyProtection="1">
      <alignment/>
      <protection hidden="1"/>
    </xf>
    <xf numFmtId="37" fontId="4" fillId="0" borderId="0" xfId="17" applyFont="1" applyAlignment="1" applyProtection="1" quotePrefix="1">
      <alignment horizontal="left" wrapText="1"/>
      <protection hidden="1"/>
    </xf>
    <xf numFmtId="37" fontId="2" fillId="0" borderId="0" xfId="17" applyFont="1" applyAlignment="1" applyProtection="1">
      <alignment wrapText="1"/>
      <protection hidden="1"/>
    </xf>
    <xf numFmtId="37" fontId="5" fillId="0" borderId="1" xfId="17" applyFont="1" applyFill="1" applyBorder="1" applyProtection="1">
      <alignment/>
      <protection locked="0"/>
    </xf>
    <xf numFmtId="37" fontId="5" fillId="0" borderId="0" xfId="17" applyFont="1" applyFill="1" applyBorder="1" applyProtection="1">
      <alignment/>
      <protection locked="0"/>
    </xf>
    <xf numFmtId="37" fontId="4" fillId="0" borderId="0" xfId="17" applyFont="1" applyFill="1" applyAlignment="1" applyProtection="1">
      <alignment horizontal="right"/>
      <protection hidden="1"/>
    </xf>
    <xf numFmtId="0" fontId="6" fillId="3" borderId="2" xfId="0" applyFont="1" applyFill="1" applyBorder="1" applyAlignment="1">
      <alignment horizontal="center" vertical="center" wrapText="1"/>
    </xf>
    <xf numFmtId="15" fontId="6" fillId="3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6" fillId="3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174" fontId="7" fillId="0" borderId="0" xfId="18" applyNumberFormat="1" applyFont="1" applyBorder="1" applyAlignment="1">
      <alignment wrapText="1"/>
    </xf>
    <xf numFmtId="174" fontId="7" fillId="0" borderId="8" xfId="18" applyNumberFormat="1" applyFont="1" applyBorder="1" applyAlignment="1">
      <alignment wrapText="1"/>
    </xf>
    <xf numFmtId="175" fontId="7" fillId="0" borderId="6" xfId="18" applyNumberFormat="1" applyFont="1" applyBorder="1" applyAlignment="1">
      <alignment wrapText="1"/>
    </xf>
    <xf numFmtId="175" fontId="7" fillId="0" borderId="9" xfId="18" applyNumberFormat="1" applyFont="1" applyBorder="1" applyAlignment="1">
      <alignment wrapText="1"/>
    </xf>
    <xf numFmtId="176" fontId="7" fillId="0" borderId="0" xfId="0" applyNumberFormat="1" applyFont="1" applyBorder="1" applyAlignment="1">
      <alignment wrapText="1"/>
    </xf>
    <xf numFmtId="176" fontId="7" fillId="0" borderId="8" xfId="0" applyNumberFormat="1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174" fontId="6" fillId="0" borderId="8" xfId="18" applyNumberFormat="1" applyFont="1" applyBorder="1" applyAlignment="1">
      <alignment wrapText="1"/>
    </xf>
    <xf numFmtId="176" fontId="6" fillId="0" borderId="8" xfId="0" applyNumberFormat="1" applyFont="1" applyBorder="1" applyAlignment="1">
      <alignment wrapText="1"/>
    </xf>
    <xf numFmtId="175" fontId="6" fillId="0" borderId="9" xfId="18" applyNumberFormat="1" applyFont="1" applyBorder="1" applyAlignment="1">
      <alignment wrapText="1"/>
    </xf>
    <xf numFmtId="0" fontId="9" fillId="0" borderId="0" xfId="0" applyFont="1" applyAlignment="1">
      <alignment/>
    </xf>
    <xf numFmtId="0" fontId="6" fillId="0" borderId="5" xfId="0" applyFont="1" applyBorder="1" applyAlignment="1">
      <alignment wrapText="1"/>
    </xf>
    <xf numFmtId="0" fontId="6" fillId="0" borderId="0" xfId="0" applyFont="1" applyBorder="1" applyAlignment="1">
      <alignment wrapText="1"/>
    </xf>
    <xf numFmtId="174" fontId="6" fillId="0" borderId="0" xfId="18" applyNumberFormat="1" applyFont="1" applyBorder="1" applyAlignment="1">
      <alignment wrapText="1"/>
    </xf>
    <xf numFmtId="176" fontId="6" fillId="0" borderId="0" xfId="0" applyNumberFormat="1" applyFont="1" applyBorder="1" applyAlignment="1">
      <alignment wrapText="1"/>
    </xf>
    <xf numFmtId="175" fontId="6" fillId="0" borderId="6" xfId="18" applyNumberFormat="1" applyFont="1" applyBorder="1" applyAlignment="1">
      <alignment wrapText="1"/>
    </xf>
    <xf numFmtId="175" fontId="7" fillId="0" borderId="0" xfId="18" applyNumberFormat="1" applyFont="1" applyBorder="1" applyAlignment="1">
      <alignment wrapText="1"/>
    </xf>
    <xf numFmtId="0" fontId="7" fillId="0" borderId="8" xfId="0" applyFont="1" applyBorder="1" applyAlignment="1" quotePrefix="1">
      <alignment wrapText="1"/>
    </xf>
    <xf numFmtId="0" fontId="7" fillId="0" borderId="8" xfId="0" applyFont="1" applyBorder="1" applyAlignment="1" quotePrefix="1">
      <alignment horizontal="right" wrapText="1"/>
    </xf>
    <xf numFmtId="172" fontId="7" fillId="0" borderId="0" xfId="15" applyNumberFormat="1" applyFont="1" applyBorder="1" applyAlignment="1">
      <alignment wrapText="1"/>
    </xf>
    <xf numFmtId="177" fontId="6" fillId="0" borderId="8" xfId="0" applyNumberFormat="1" applyFont="1" applyBorder="1" applyAlignment="1">
      <alignment wrapText="1"/>
    </xf>
    <xf numFmtId="177" fontId="7" fillId="0" borderId="0" xfId="0" applyNumberFormat="1" applyFont="1" applyBorder="1" applyAlignment="1">
      <alignment wrapText="1"/>
    </xf>
    <xf numFmtId="177" fontId="7" fillId="0" borderId="8" xfId="0" applyNumberFormat="1" applyFont="1" applyBorder="1" applyAlignment="1">
      <alignment wrapText="1"/>
    </xf>
    <xf numFmtId="172" fontId="6" fillId="0" borderId="8" xfId="15" applyNumberFormat="1" applyFont="1" applyBorder="1" applyAlignment="1">
      <alignment wrapText="1"/>
    </xf>
    <xf numFmtId="177" fontId="6" fillId="0" borderId="0" xfId="0" applyNumberFormat="1" applyFont="1" applyBorder="1" applyAlignment="1">
      <alignment wrapText="1"/>
    </xf>
    <xf numFmtId="172" fontId="6" fillId="0" borderId="0" xfId="15" applyNumberFormat="1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9" fillId="3" borderId="0" xfId="0" applyFont="1" applyFill="1" applyAlignment="1">
      <alignment/>
    </xf>
    <xf numFmtId="14" fontId="9" fillId="3" borderId="0" xfId="0" applyNumberFormat="1" applyFont="1" applyFill="1" applyAlignment="1">
      <alignment/>
    </xf>
    <xf numFmtId="0" fontId="9" fillId="0" borderId="1" xfId="0" applyFont="1" applyBorder="1" applyAlignment="1">
      <alignment/>
    </xf>
    <xf numFmtId="177" fontId="9" fillId="0" borderId="1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7" fillId="0" borderId="0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752475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24"/>
  <sheetViews>
    <sheetView workbookViewId="0" topLeftCell="A1">
      <selection activeCell="C22" sqref="C22"/>
    </sheetView>
  </sheetViews>
  <sheetFormatPr defaultColWidth="9.140625" defaultRowHeight="12.75"/>
  <cols>
    <col min="2" max="2" width="42.140625" style="0" bestFit="1" customWidth="1"/>
  </cols>
  <sheetData>
    <row r="3" ht="25.5" customHeight="1"/>
    <row r="4" spans="2:4" ht="12.75">
      <c r="B4" s="1" t="s">
        <v>16</v>
      </c>
      <c r="C4" s="2"/>
      <c r="D4" s="2"/>
    </row>
    <row r="5" spans="2:4" ht="12.75">
      <c r="B5" s="3" t="s">
        <v>0</v>
      </c>
      <c r="C5" s="4">
        <v>38442</v>
      </c>
      <c r="D5" s="4">
        <v>38807</v>
      </c>
    </row>
    <row r="6" spans="2:4" ht="12.75">
      <c r="B6" s="5" t="s">
        <v>1</v>
      </c>
      <c r="C6" s="6">
        <v>523669</v>
      </c>
      <c r="D6" s="6">
        <v>731933</v>
      </c>
    </row>
    <row r="7" spans="2:4" ht="25.5">
      <c r="B7" s="5" t="s">
        <v>2</v>
      </c>
      <c r="C7" s="6">
        <v>4389</v>
      </c>
      <c r="D7" s="6">
        <v>1339</v>
      </c>
    </row>
    <row r="8" spans="2:4" ht="12.75">
      <c r="B8" s="5" t="s">
        <v>3</v>
      </c>
      <c r="C8" s="6">
        <v>5130</v>
      </c>
      <c r="D8" s="6">
        <v>8540</v>
      </c>
    </row>
    <row r="9" spans="2:4" ht="12.75">
      <c r="B9" s="5" t="s">
        <v>4</v>
      </c>
      <c r="C9" s="7">
        <v>-270567</v>
      </c>
      <c r="D9" s="7">
        <v>-419011</v>
      </c>
    </row>
    <row r="10" spans="2:4" ht="25.5">
      <c r="B10" s="8" t="s">
        <v>5</v>
      </c>
      <c r="C10" s="6"/>
      <c r="D10" s="6"/>
    </row>
    <row r="11" spans="2:4" ht="12.75">
      <c r="B11" s="5" t="s">
        <v>6</v>
      </c>
      <c r="C11" s="6">
        <v>-91659</v>
      </c>
      <c r="D11" s="6">
        <v>-121337</v>
      </c>
    </row>
    <row r="12" spans="2:4" ht="12.75">
      <c r="B12" s="5" t="s">
        <v>7</v>
      </c>
      <c r="C12" s="6">
        <v>-58917</v>
      </c>
      <c r="D12" s="6">
        <v>-71447</v>
      </c>
    </row>
    <row r="13" spans="2:4" ht="12.75">
      <c r="B13" s="5" t="s">
        <v>8</v>
      </c>
      <c r="C13" s="6">
        <v>-27322</v>
      </c>
      <c r="D13" s="6">
        <v>-41673</v>
      </c>
    </row>
    <row r="14" spans="2:4" ht="12.75">
      <c r="B14" s="5" t="s">
        <v>9</v>
      </c>
      <c r="C14" s="6">
        <v>-23958</v>
      </c>
      <c r="D14" s="6">
        <v>-28251</v>
      </c>
    </row>
    <row r="15" spans="2:4" ht="12.75">
      <c r="B15" s="5" t="s">
        <v>10</v>
      </c>
      <c r="C15" s="6">
        <v>18052</v>
      </c>
      <c r="D15" s="6">
        <v>35449</v>
      </c>
    </row>
    <row r="16" spans="2:4" ht="12.75">
      <c r="B16" s="5"/>
      <c r="C16" s="7"/>
      <c r="D16" s="7"/>
    </row>
    <row r="17" spans="2:4" ht="12.75">
      <c r="B17" s="9" t="s">
        <v>11</v>
      </c>
      <c r="C17" s="10">
        <f>SUM(C6:C15)</f>
        <v>78817</v>
      </c>
      <c r="D17" s="10">
        <f>SUM(D6:D15)</f>
        <v>95542</v>
      </c>
    </row>
    <row r="18" spans="2:4" ht="12.75">
      <c r="B18" s="5"/>
      <c r="C18" s="11"/>
      <c r="D18" s="11"/>
    </row>
    <row r="19" spans="2:4" ht="12.75">
      <c r="B19" s="5" t="s">
        <v>12</v>
      </c>
      <c r="C19" s="6">
        <v>97</v>
      </c>
      <c r="D19" s="12">
        <v>187</v>
      </c>
    </row>
    <row r="20" spans="2:4" ht="12.75">
      <c r="B20" s="5" t="s">
        <v>13</v>
      </c>
      <c r="C20" s="6">
        <v>1901</v>
      </c>
      <c r="D20" s="12">
        <v>6865</v>
      </c>
    </row>
    <row r="21" spans="2:4" ht="12.75">
      <c r="B21" s="5" t="s">
        <v>14</v>
      </c>
      <c r="C21" s="6">
        <v>-13104</v>
      </c>
      <c r="D21" s="12">
        <v>-20003</v>
      </c>
    </row>
    <row r="22" spans="2:4" ht="12.75">
      <c r="B22" s="5"/>
      <c r="C22" s="7"/>
      <c r="D22" s="7"/>
    </row>
    <row r="23" spans="2:4" ht="12.75">
      <c r="B23" s="9" t="s">
        <v>15</v>
      </c>
      <c r="C23" s="10">
        <f>SUM(C17:C21)</f>
        <v>67711</v>
      </c>
      <c r="D23" s="10">
        <f>SUM(D17:D21)</f>
        <v>82591</v>
      </c>
    </row>
    <row r="24" spans="2:4" ht="12.75">
      <c r="B24" s="9"/>
      <c r="C24" s="11"/>
      <c r="D24" s="1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1">
      <selection activeCell="F15" sqref="F15"/>
    </sheetView>
  </sheetViews>
  <sheetFormatPr defaultColWidth="9.140625" defaultRowHeight="12.75"/>
  <cols>
    <col min="1" max="1" width="50.421875" style="0" bestFit="1" customWidth="1"/>
    <col min="2" max="2" width="10.140625" style="0" bestFit="1" customWidth="1"/>
    <col min="4" max="4" width="10.140625" style="0" bestFit="1" customWidth="1"/>
  </cols>
  <sheetData>
    <row r="2" spans="1:4" s="35" customFormat="1" ht="12.75">
      <c r="A2" s="52"/>
      <c r="B2" s="53">
        <v>38717</v>
      </c>
      <c r="C2" s="52"/>
      <c r="D2" s="53">
        <v>38807</v>
      </c>
    </row>
    <row r="4" spans="1:4" ht="12.75">
      <c r="A4" t="s">
        <v>57</v>
      </c>
      <c r="B4">
        <v>53.4</v>
      </c>
      <c r="D4">
        <v>62.7</v>
      </c>
    </row>
    <row r="5" spans="1:4" ht="12.75">
      <c r="A5" t="s">
        <v>58</v>
      </c>
      <c r="B5">
        <v>-521.4</v>
      </c>
      <c r="D5">
        <v>-1036.8</v>
      </c>
    </row>
    <row r="6" spans="1:4" ht="12.75">
      <c r="A6" t="s">
        <v>59</v>
      </c>
      <c r="B6">
        <v>-39.9</v>
      </c>
      <c r="D6">
        <v>-36.2</v>
      </c>
    </row>
    <row r="7" spans="1:4" ht="12.75">
      <c r="A7" t="s">
        <v>60</v>
      </c>
      <c r="B7">
        <v>-15.8</v>
      </c>
      <c r="D7">
        <v>-1.6</v>
      </c>
    </row>
    <row r="9" spans="1:4" s="35" customFormat="1" ht="12.75">
      <c r="A9" s="56" t="s">
        <v>61</v>
      </c>
      <c r="B9" s="56">
        <f>SUM(B4:B8)</f>
        <v>-523.6999999999999</v>
      </c>
      <c r="C9" s="56"/>
      <c r="D9" s="56">
        <f>SUM(D4:D8)</f>
        <v>-1011.9</v>
      </c>
    </row>
    <row r="11" spans="1:4" ht="12.75">
      <c r="A11" t="s">
        <v>62</v>
      </c>
      <c r="B11">
        <v>-1.2</v>
      </c>
      <c r="D11">
        <v>-1.2</v>
      </c>
    </row>
    <row r="12" spans="1:4" ht="12.75">
      <c r="A12" t="s">
        <v>63</v>
      </c>
      <c r="B12">
        <v>-636.8</v>
      </c>
      <c r="D12">
        <v>-262.5</v>
      </c>
    </row>
    <row r="13" spans="1:4" ht="12.75">
      <c r="A13" t="s">
        <v>55</v>
      </c>
      <c r="B13">
        <v>189.1</v>
      </c>
      <c r="D13">
        <v>344.3</v>
      </c>
    </row>
    <row r="14" spans="1:4" ht="12.75">
      <c r="A14" t="s">
        <v>64</v>
      </c>
      <c r="B14">
        <v>-9.8</v>
      </c>
      <c r="D14">
        <v>-10.8</v>
      </c>
    </row>
    <row r="15" spans="1:4" ht="12.75">
      <c r="A15" t="s">
        <v>65</v>
      </c>
      <c r="B15">
        <v>8.4</v>
      </c>
      <c r="D15">
        <v>7.7</v>
      </c>
    </row>
    <row r="17" spans="1:4" s="35" customFormat="1" ht="12.75">
      <c r="A17" s="56" t="s">
        <v>66</v>
      </c>
      <c r="B17" s="56">
        <f>SUM(B11:B15)</f>
        <v>-450.3</v>
      </c>
      <c r="C17" s="56"/>
      <c r="D17" s="56">
        <f>SUM(D11:D15)</f>
        <v>77.50000000000003</v>
      </c>
    </row>
    <row r="19" spans="1:4" s="35" customFormat="1" ht="12.75">
      <c r="A19" s="54" t="s">
        <v>67</v>
      </c>
      <c r="B19" s="55">
        <f>+B17+B9</f>
        <v>-974</v>
      </c>
      <c r="C19" s="54"/>
      <c r="D19" s="54">
        <f>+D17+D9</f>
        <v>-934.4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20"/>
  <sheetViews>
    <sheetView workbookViewId="0" topLeftCell="A1">
      <selection activeCell="C16" sqref="C16"/>
    </sheetView>
  </sheetViews>
  <sheetFormatPr defaultColWidth="9.140625" defaultRowHeight="12.75"/>
  <cols>
    <col min="1" max="1" width="35.140625" style="0" customWidth="1"/>
    <col min="2" max="2" width="11.57421875" style="0" bestFit="1" customWidth="1"/>
    <col min="3" max="3" width="10.00390625" style="0" bestFit="1" customWidth="1"/>
    <col min="4" max="4" width="9.57421875" style="0" bestFit="1" customWidth="1"/>
    <col min="5" max="5" width="7.421875" style="0" bestFit="1" customWidth="1"/>
    <col min="6" max="7" width="10.00390625" style="0" bestFit="1" customWidth="1"/>
  </cols>
  <sheetData>
    <row r="5" spans="1:7" ht="12.75">
      <c r="A5" s="13" t="s">
        <v>27</v>
      </c>
      <c r="B5" s="14">
        <v>38442</v>
      </c>
      <c r="C5" s="14" t="s">
        <v>23</v>
      </c>
      <c r="D5" s="14">
        <v>38807</v>
      </c>
      <c r="E5" s="22" t="s">
        <v>23</v>
      </c>
      <c r="F5" s="22" t="s">
        <v>18</v>
      </c>
      <c r="G5" s="16" t="s">
        <v>19</v>
      </c>
    </row>
    <row r="6" spans="1:7" s="35" customFormat="1" ht="12.75">
      <c r="A6" s="36" t="s">
        <v>24</v>
      </c>
      <c r="B6" s="37">
        <v>345</v>
      </c>
      <c r="C6" s="38">
        <f>+B6/B$6</f>
        <v>1</v>
      </c>
      <c r="D6" s="37">
        <v>425.6</v>
      </c>
      <c r="E6" s="38">
        <f>+D6/D$6</f>
        <v>1</v>
      </c>
      <c r="F6" s="39">
        <f>+D6-B6</f>
        <v>80.60000000000002</v>
      </c>
      <c r="G6" s="40">
        <f>+F6/B6</f>
        <v>0.23362318840579716</v>
      </c>
    </row>
    <row r="7" spans="1:7" ht="12.75">
      <c r="A7" s="17" t="s">
        <v>25</v>
      </c>
      <c r="B7" s="28">
        <v>-270.9</v>
      </c>
      <c r="C7" s="41">
        <f>+B7/B$6</f>
        <v>-0.7852173913043478</v>
      </c>
      <c r="D7" s="28">
        <v>-357.9</v>
      </c>
      <c r="E7" s="41">
        <f>+D7/D$6</f>
        <v>-0.8409304511278195</v>
      </c>
      <c r="F7" s="28">
        <f>+D7-B7</f>
        <v>-87</v>
      </c>
      <c r="G7" s="26">
        <f>+F7/B7</f>
        <v>0.32115171650055374</v>
      </c>
    </row>
    <row r="8" spans="1:7" ht="12.75">
      <c r="A8" s="17" t="s">
        <v>7</v>
      </c>
      <c r="B8" s="28">
        <v>-13.3</v>
      </c>
      <c r="C8" s="41">
        <f>+B8/B$6</f>
        <v>-0.03855072463768116</v>
      </c>
      <c r="D8" s="28">
        <v>-13.6</v>
      </c>
      <c r="E8" s="41">
        <f>+D8/D$6</f>
        <v>-0.03195488721804511</v>
      </c>
      <c r="F8" s="28">
        <f>+D8-B8</f>
        <v>-0.29999999999999893</v>
      </c>
      <c r="G8" s="26">
        <f>+F8/B8</f>
        <v>0.022556390977443528</v>
      </c>
    </row>
    <row r="9" spans="1:7" ht="12.75">
      <c r="A9" s="17" t="s">
        <v>10</v>
      </c>
      <c r="B9" s="46">
        <v>2.9</v>
      </c>
      <c r="C9" s="24">
        <f>+B9/B$6</f>
        <v>0.008405797101449276</v>
      </c>
      <c r="D9" s="46">
        <v>4.99</v>
      </c>
      <c r="E9" s="24">
        <f>+D9/D$6</f>
        <v>0.011724624060150375</v>
      </c>
      <c r="F9" s="28">
        <f>+D9-B9</f>
        <v>2.0900000000000003</v>
      </c>
      <c r="G9" s="26">
        <f>+F9/B9</f>
        <v>0.7206896551724139</v>
      </c>
    </row>
    <row r="10" spans="1:7" s="35" customFormat="1" ht="12.75">
      <c r="A10" s="30" t="s">
        <v>26</v>
      </c>
      <c r="B10" s="31">
        <f>SUM(B6:B9)</f>
        <v>63.700000000000024</v>
      </c>
      <c r="C10" s="32">
        <f>+B10/B$6</f>
        <v>0.18463768115942036</v>
      </c>
      <c r="D10" s="45">
        <f>SUM(D6:D9)</f>
        <v>59.090000000000046</v>
      </c>
      <c r="E10" s="32">
        <f>+D10/D$6</f>
        <v>0.1388392857142858</v>
      </c>
      <c r="F10" s="33">
        <f>+D10-B10</f>
        <v>-4.609999999999978</v>
      </c>
      <c r="G10" s="34">
        <f>+F10/B10</f>
        <v>-0.07237048665620058</v>
      </c>
    </row>
    <row r="12" spans="1:5" ht="12.75">
      <c r="A12" s="13" t="s">
        <v>17</v>
      </c>
      <c r="B12" s="14">
        <f>+B5</f>
        <v>38442</v>
      </c>
      <c r="C12" s="14">
        <f>+D5</f>
        <v>38807</v>
      </c>
      <c r="D12" s="22" t="s">
        <v>18</v>
      </c>
      <c r="E12" s="15" t="s">
        <v>19</v>
      </c>
    </row>
    <row r="13" spans="1:5" ht="12.75">
      <c r="A13" s="17" t="s">
        <v>20</v>
      </c>
      <c r="B13" s="18">
        <v>1069.7</v>
      </c>
      <c r="C13" s="18">
        <v>1059.8</v>
      </c>
      <c r="D13" s="28">
        <f>+C13-B13</f>
        <v>-9.900000000000091</v>
      </c>
      <c r="E13" s="26">
        <f>+D13/B13</f>
        <v>-0.009254931289146574</v>
      </c>
    </row>
    <row r="14" spans="1:5" ht="12.75">
      <c r="A14" s="17" t="s">
        <v>21</v>
      </c>
      <c r="B14" s="18">
        <v>1136.7</v>
      </c>
      <c r="C14" s="18">
        <v>1151</v>
      </c>
      <c r="D14" s="28">
        <f>+C14-B14</f>
        <v>14.299999999999955</v>
      </c>
      <c r="E14" s="26">
        <f>+D14/B14</f>
        <v>0.012580276238233443</v>
      </c>
    </row>
    <row r="15" spans="1:5" ht="12.75">
      <c r="A15" s="20" t="s">
        <v>22</v>
      </c>
      <c r="B15" s="21">
        <v>84.1</v>
      </c>
      <c r="C15" s="47">
        <v>91</v>
      </c>
      <c r="D15" s="29">
        <f>+C15-B15</f>
        <v>6.900000000000006</v>
      </c>
      <c r="E15" s="27">
        <f>+D15/B15</f>
        <v>0.0820451843043996</v>
      </c>
    </row>
    <row r="17" spans="1:5" ht="12.75">
      <c r="A17" s="13" t="s">
        <v>28</v>
      </c>
      <c r="B17" s="14">
        <f>+B12</f>
        <v>38442</v>
      </c>
      <c r="C17" s="14">
        <f>+C12</f>
        <v>38807</v>
      </c>
      <c r="D17" s="22" t="s">
        <v>18</v>
      </c>
      <c r="E17" s="15" t="s">
        <v>19</v>
      </c>
    </row>
    <row r="18" spans="1:5" ht="12.75">
      <c r="A18" s="17" t="s">
        <v>29</v>
      </c>
      <c r="B18" s="46">
        <f>+B10</f>
        <v>63.700000000000024</v>
      </c>
      <c r="C18" s="44">
        <f>+D10</f>
        <v>59.090000000000046</v>
      </c>
      <c r="D18" s="28">
        <f>+C18-B18</f>
        <v>-4.609999999999978</v>
      </c>
      <c r="E18" s="26">
        <f>+D18/B18</f>
        <v>-0.07237048665620058</v>
      </c>
    </row>
    <row r="19" spans="1:5" ht="12.75">
      <c r="A19" s="17" t="s">
        <v>30</v>
      </c>
      <c r="B19" s="18">
        <v>129.1</v>
      </c>
      <c r="C19" s="18">
        <v>137.2</v>
      </c>
      <c r="D19" s="28">
        <f>+C19-B19</f>
        <v>8.099999999999994</v>
      </c>
      <c r="E19" s="26">
        <f>+D19/B19</f>
        <v>0.06274206041828036</v>
      </c>
    </row>
    <row r="20" spans="1:5" ht="12.75">
      <c r="A20" s="20" t="s">
        <v>31</v>
      </c>
      <c r="B20" s="25">
        <f>+B18/B19</f>
        <v>0.49341595662277327</v>
      </c>
      <c r="C20" s="25">
        <f>+C18/C19</f>
        <v>0.43068513119533564</v>
      </c>
      <c r="D20" s="43" t="s">
        <v>68</v>
      </c>
      <c r="E20" s="2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G19"/>
  <sheetViews>
    <sheetView workbookViewId="0" topLeftCell="A1">
      <selection activeCell="B22" sqref="B22"/>
    </sheetView>
  </sheetViews>
  <sheetFormatPr defaultColWidth="9.140625" defaultRowHeight="12.75"/>
  <cols>
    <col min="1" max="1" width="41.00390625" style="0" customWidth="1"/>
    <col min="2" max="4" width="9.57421875" style="0" bestFit="1" customWidth="1"/>
    <col min="5" max="5" width="11.57421875" style="0" bestFit="1" customWidth="1"/>
    <col min="6" max="6" width="8.8515625" style="0" bestFit="1" customWidth="1"/>
    <col min="7" max="7" width="8.421875" style="0" bestFit="1" customWidth="1"/>
  </cols>
  <sheetData>
    <row r="5" spans="1:7" ht="12.75">
      <c r="A5" s="13" t="s">
        <v>27</v>
      </c>
      <c r="B5" s="14">
        <f>+GAS!B5</f>
        <v>38442</v>
      </c>
      <c r="C5" s="14" t="s">
        <v>23</v>
      </c>
      <c r="D5" s="14">
        <f>+GAS!D5</f>
        <v>38807</v>
      </c>
      <c r="E5" s="22" t="s">
        <v>23</v>
      </c>
      <c r="F5" s="22" t="s">
        <v>18</v>
      </c>
      <c r="G5" s="16" t="s">
        <v>19</v>
      </c>
    </row>
    <row r="6" spans="1:7" ht="12.75">
      <c r="A6" s="36" t="s">
        <v>24</v>
      </c>
      <c r="B6" s="37">
        <v>102.4</v>
      </c>
      <c r="C6" s="38">
        <f>+B6/B$6</f>
        <v>1</v>
      </c>
      <c r="D6" s="37">
        <v>94.1</v>
      </c>
      <c r="E6" s="38">
        <f>+D6/D$6</f>
        <v>1</v>
      </c>
      <c r="F6" s="39">
        <f>+D6-B6</f>
        <v>-8.300000000000011</v>
      </c>
      <c r="G6" s="40">
        <f>+F6/B6</f>
        <v>-0.08105468750000011</v>
      </c>
    </row>
    <row r="7" spans="1:7" ht="12.75">
      <c r="A7" s="17" t="s">
        <v>25</v>
      </c>
      <c r="B7" s="28">
        <v>-94.6</v>
      </c>
      <c r="C7" s="41">
        <f>+B7/B$6</f>
        <v>-0.9238281249999999</v>
      </c>
      <c r="D7" s="28">
        <v>-86.2</v>
      </c>
      <c r="E7" s="41">
        <f>+D7/D$6</f>
        <v>-0.9160467587672689</v>
      </c>
      <c r="F7" s="28">
        <f>+D7-B7</f>
        <v>8.399999999999991</v>
      </c>
      <c r="G7" s="26">
        <f>+F7/B7</f>
        <v>-0.08879492600422824</v>
      </c>
    </row>
    <row r="8" spans="1:7" ht="12.75">
      <c r="A8" s="17" t="s">
        <v>7</v>
      </c>
      <c r="B8" s="28">
        <v>-2.3</v>
      </c>
      <c r="C8" s="41">
        <f>+B8/B$6</f>
        <v>-0.022460937499999997</v>
      </c>
      <c r="D8" s="28">
        <v>-2.14</v>
      </c>
      <c r="E8" s="41">
        <f>+D8/D$6</f>
        <v>-0.022741764080765146</v>
      </c>
      <c r="F8" s="28">
        <f>+D8-B8</f>
        <v>0.1599999999999997</v>
      </c>
      <c r="G8" s="26">
        <f>+F8/B8</f>
        <v>-0.06956521739130422</v>
      </c>
    </row>
    <row r="9" spans="1:7" ht="12.75">
      <c r="A9" s="17" t="s">
        <v>10</v>
      </c>
      <c r="B9" s="46">
        <v>0.8</v>
      </c>
      <c r="C9" s="24">
        <f>+B9/B$6</f>
        <v>0.0078125</v>
      </c>
      <c r="D9" s="46">
        <v>1.68</v>
      </c>
      <c r="E9" s="24">
        <f>+D9/D$6</f>
        <v>0.017853347502656748</v>
      </c>
      <c r="F9" s="28">
        <f>+D9-B9</f>
        <v>0.8799999999999999</v>
      </c>
      <c r="G9" s="26">
        <f>+F9/B9</f>
        <v>1.0999999999999999</v>
      </c>
    </row>
    <row r="10" spans="1:7" ht="12.75">
      <c r="A10" s="30" t="s">
        <v>26</v>
      </c>
      <c r="B10" s="45">
        <f>SUM(B6:B9)</f>
        <v>6.300000000000011</v>
      </c>
      <c r="C10" s="32">
        <f>+B10/B$6</f>
        <v>0.06152343750000011</v>
      </c>
      <c r="D10" s="45">
        <f>SUM(D6:D9)</f>
        <v>7.439999999999991</v>
      </c>
      <c r="E10" s="32">
        <f>+D10/D$6</f>
        <v>0.07906482465462265</v>
      </c>
      <c r="F10" s="33">
        <f>+D10-B10</f>
        <v>1.1399999999999793</v>
      </c>
      <c r="G10" s="34">
        <f>+F10/B10</f>
        <v>0.18095238095237734</v>
      </c>
    </row>
    <row r="12" spans="1:5" ht="12.75">
      <c r="A12" s="13" t="s">
        <v>17</v>
      </c>
      <c r="B12" s="14">
        <f>+B5</f>
        <v>38442</v>
      </c>
      <c r="C12" s="14">
        <f>+D5</f>
        <v>38807</v>
      </c>
      <c r="D12" s="22" t="s">
        <v>18</v>
      </c>
      <c r="E12" s="15" t="s">
        <v>19</v>
      </c>
    </row>
    <row r="13" spans="1:5" ht="12.75">
      <c r="A13" s="17" t="s">
        <v>32</v>
      </c>
      <c r="B13" s="18">
        <v>911.8</v>
      </c>
      <c r="C13" s="18">
        <v>716</v>
      </c>
      <c r="D13" s="18">
        <f>+C13-B13</f>
        <v>-195.79999999999995</v>
      </c>
      <c r="E13" s="26">
        <f>+D13/B13</f>
        <v>-0.21474007457775823</v>
      </c>
    </row>
    <row r="14" spans="1:5" ht="12.75">
      <c r="A14" s="20" t="s">
        <v>33</v>
      </c>
      <c r="B14" s="51" t="s">
        <v>56</v>
      </c>
      <c r="C14" s="21">
        <v>273.9</v>
      </c>
      <c r="D14" s="21"/>
      <c r="E14" s="27"/>
    </row>
    <row r="16" spans="1:5" ht="12.75">
      <c r="A16" s="13" t="s">
        <v>28</v>
      </c>
      <c r="B16" s="14">
        <f>+B12</f>
        <v>38442</v>
      </c>
      <c r="C16" s="14">
        <f>+D5</f>
        <v>38807</v>
      </c>
      <c r="D16" s="22" t="s">
        <v>18</v>
      </c>
      <c r="E16" s="15" t="s">
        <v>19</v>
      </c>
    </row>
    <row r="17" spans="1:5" ht="12.75">
      <c r="A17" s="17" t="s">
        <v>29</v>
      </c>
      <c r="B17" s="46">
        <f>+B10</f>
        <v>6.300000000000011</v>
      </c>
      <c r="C17" s="46">
        <f>+D10</f>
        <v>7.439999999999991</v>
      </c>
      <c r="D17" s="28">
        <f>+C17-B17</f>
        <v>1.1399999999999793</v>
      </c>
      <c r="E17" s="26">
        <f>+D17/B17</f>
        <v>0.18095238095237734</v>
      </c>
    </row>
    <row r="18" spans="1:5" ht="12.75">
      <c r="A18" s="17" t="s">
        <v>30</v>
      </c>
      <c r="B18" s="18">
        <f>+GAS!B19</f>
        <v>129.1</v>
      </c>
      <c r="C18" s="18">
        <f>+GAS!C19</f>
        <v>137.2</v>
      </c>
      <c r="D18" s="28">
        <f>+C18-B18</f>
        <v>8.099999999999994</v>
      </c>
      <c r="E18" s="26">
        <f>+D18/B18</f>
        <v>0.06274206041828036</v>
      </c>
    </row>
    <row r="19" spans="1:5" ht="12.75">
      <c r="A19" s="20" t="s">
        <v>31</v>
      </c>
      <c r="B19" s="25">
        <f>+B17/B18</f>
        <v>0.048799380325329295</v>
      </c>
      <c r="C19" s="25">
        <f>+C17/C18</f>
        <v>0.054227405247813346</v>
      </c>
      <c r="D19" s="42" t="s">
        <v>69</v>
      </c>
      <c r="E19" s="2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G21"/>
  <sheetViews>
    <sheetView workbookViewId="0" topLeftCell="A1">
      <selection activeCell="B15" sqref="B15"/>
    </sheetView>
  </sheetViews>
  <sheetFormatPr defaultColWidth="9.140625" defaultRowHeight="12.75"/>
  <cols>
    <col min="1" max="1" width="31.00390625" style="0" customWidth="1"/>
    <col min="2" max="2" width="11.57421875" style="0" bestFit="1" customWidth="1"/>
    <col min="3" max="3" width="9.57421875" style="0" bestFit="1" customWidth="1"/>
    <col min="4" max="4" width="10.00390625" style="0" bestFit="1" customWidth="1"/>
    <col min="5" max="5" width="8.421875" style="0" bestFit="1" customWidth="1"/>
    <col min="6" max="6" width="8.8515625" style="0" bestFit="1" customWidth="1"/>
    <col min="7" max="7" width="7.421875" style="0" bestFit="1" customWidth="1"/>
  </cols>
  <sheetData>
    <row r="5" spans="1:7" ht="12.75">
      <c r="A5" s="13" t="s">
        <v>27</v>
      </c>
      <c r="B5" s="14">
        <f>+Electrico!B5</f>
        <v>38442</v>
      </c>
      <c r="C5" s="14" t="s">
        <v>23</v>
      </c>
      <c r="D5" s="14">
        <f>+Electrico!D5</f>
        <v>38807</v>
      </c>
      <c r="E5" s="22" t="s">
        <v>23</v>
      </c>
      <c r="F5" s="22" t="s">
        <v>18</v>
      </c>
      <c r="G5" s="16" t="s">
        <v>19</v>
      </c>
    </row>
    <row r="6" spans="1:7" ht="12.75">
      <c r="A6" s="36" t="s">
        <v>24</v>
      </c>
      <c r="B6" s="37">
        <v>76.6</v>
      </c>
      <c r="C6" s="38">
        <f>+B6/B$6</f>
        <v>1</v>
      </c>
      <c r="D6" s="37">
        <v>82.6</v>
      </c>
      <c r="E6" s="38">
        <f>+D6/D$6</f>
        <v>1</v>
      </c>
      <c r="F6" s="39">
        <f>+D6-B6</f>
        <v>6</v>
      </c>
      <c r="G6" s="40">
        <f>+F6/B6</f>
        <v>0.0783289817232376</v>
      </c>
    </row>
    <row r="7" spans="1:7" ht="12.75">
      <c r="A7" s="17" t="s">
        <v>25</v>
      </c>
      <c r="B7" s="28">
        <v>-51.9</v>
      </c>
      <c r="C7" s="41">
        <f>+B7/B$6</f>
        <v>-0.6775456919060052</v>
      </c>
      <c r="D7" s="28">
        <v>-63.5</v>
      </c>
      <c r="E7" s="41">
        <f>+D7/D$6</f>
        <v>-0.7687651331719129</v>
      </c>
      <c r="F7" s="28">
        <f>+D7-B7</f>
        <v>-11.600000000000001</v>
      </c>
      <c r="G7" s="26">
        <f>+F7/B7</f>
        <v>0.22350674373795765</v>
      </c>
    </row>
    <row r="8" spans="1:7" ht="12.75">
      <c r="A8" s="17" t="s">
        <v>7</v>
      </c>
      <c r="B8" s="28">
        <v>-18.2</v>
      </c>
      <c r="C8" s="41">
        <f>+B8/B$6</f>
        <v>-0.23759791122715407</v>
      </c>
      <c r="D8" s="28">
        <v>-19.1</v>
      </c>
      <c r="E8" s="41">
        <f>+D8/D$6</f>
        <v>-0.2312348668280872</v>
      </c>
      <c r="F8" s="28">
        <f>+D8-B8</f>
        <v>-0.9000000000000021</v>
      </c>
      <c r="G8" s="26">
        <f>+F8/B8</f>
        <v>0.049450549450549566</v>
      </c>
    </row>
    <row r="9" spans="1:7" ht="12.75">
      <c r="A9" s="17" t="s">
        <v>10</v>
      </c>
      <c r="B9" s="18">
        <v>10.6</v>
      </c>
      <c r="C9" s="24">
        <f>+B9/B$6</f>
        <v>0.13838120104438642</v>
      </c>
      <c r="D9" s="18">
        <v>20.1</v>
      </c>
      <c r="E9" s="24">
        <f>+D9/D$6</f>
        <v>0.24334140435835355</v>
      </c>
      <c r="F9" s="28">
        <f>+D9-B9</f>
        <v>9.500000000000002</v>
      </c>
      <c r="G9" s="26">
        <f>+F9/B9</f>
        <v>0.8962264150943399</v>
      </c>
    </row>
    <row r="10" spans="1:7" ht="12.75">
      <c r="A10" s="30" t="s">
        <v>26</v>
      </c>
      <c r="B10" s="48">
        <f>SUM(B6:B9)</f>
        <v>17.099999999999994</v>
      </c>
      <c r="C10" s="32">
        <f>+B10/B$6</f>
        <v>0.2232375979112271</v>
      </c>
      <c r="D10" s="45">
        <f>SUM(D6:D9)</f>
        <v>20.099999999999994</v>
      </c>
      <c r="E10" s="32">
        <f>+D10/D$6</f>
        <v>0.24334140435835347</v>
      </c>
      <c r="F10" s="33">
        <f>+D10-B10</f>
        <v>3</v>
      </c>
      <c r="G10" s="34">
        <f>+F10/B10</f>
        <v>0.17543859649122812</v>
      </c>
    </row>
    <row r="11" spans="1:7" ht="12.75">
      <c r="A11" s="18"/>
      <c r="B11" s="18"/>
      <c r="C11" s="18"/>
      <c r="D11" s="18"/>
      <c r="E11" s="18"/>
      <c r="F11" s="18"/>
      <c r="G11" s="18"/>
    </row>
    <row r="12" spans="1:5" ht="12.75">
      <c r="A12" s="13" t="s">
        <v>17</v>
      </c>
      <c r="B12" s="14">
        <f>+B5</f>
        <v>38442</v>
      </c>
      <c r="C12" s="14">
        <f>+D5</f>
        <v>38807</v>
      </c>
      <c r="D12" s="22" t="s">
        <v>18</v>
      </c>
      <c r="E12" s="15" t="s">
        <v>19</v>
      </c>
    </row>
    <row r="13" spans="1:5" ht="12.75">
      <c r="A13" s="17" t="s">
        <v>21</v>
      </c>
      <c r="B13" s="18"/>
      <c r="C13" s="18"/>
      <c r="D13" s="18"/>
      <c r="E13" s="19"/>
    </row>
    <row r="14" spans="1:5" ht="12.75">
      <c r="A14" s="17" t="s">
        <v>34</v>
      </c>
      <c r="B14" s="18">
        <v>52.7</v>
      </c>
      <c r="C14" s="18">
        <v>52.7</v>
      </c>
      <c r="D14" s="28">
        <f>+C14-B14</f>
        <v>0</v>
      </c>
      <c r="E14" s="26">
        <f>+D14/B14</f>
        <v>0</v>
      </c>
    </row>
    <row r="15" spans="1:5" ht="12.75">
      <c r="A15" s="17" t="s">
        <v>35</v>
      </c>
      <c r="B15" s="18">
        <v>45.5</v>
      </c>
      <c r="C15" s="18">
        <v>45.6</v>
      </c>
      <c r="D15" s="28">
        <f>+C15-B15</f>
        <v>0.10000000000000142</v>
      </c>
      <c r="E15" s="26">
        <f>+D15/B15</f>
        <v>0.002197802197802229</v>
      </c>
    </row>
    <row r="16" spans="1:5" ht="12.75">
      <c r="A16" s="20" t="s">
        <v>36</v>
      </c>
      <c r="B16" s="47">
        <v>46.9</v>
      </c>
      <c r="C16" s="47">
        <v>47</v>
      </c>
      <c r="D16" s="29">
        <f>+C16-B16</f>
        <v>0.10000000000000142</v>
      </c>
      <c r="E16" s="27">
        <f>+D16/B16</f>
        <v>0.0021321961620469386</v>
      </c>
    </row>
    <row r="18" spans="1:5" ht="12.75">
      <c r="A18" s="13" t="s">
        <v>28</v>
      </c>
      <c r="B18" s="14">
        <f>+B12</f>
        <v>38442</v>
      </c>
      <c r="C18" s="14">
        <f>+C12</f>
        <v>38807</v>
      </c>
      <c r="D18" s="22" t="s">
        <v>18</v>
      </c>
      <c r="E18" s="15" t="s">
        <v>19</v>
      </c>
    </row>
    <row r="19" spans="1:5" ht="12.75">
      <c r="A19" s="17" t="s">
        <v>29</v>
      </c>
      <c r="B19" s="44">
        <f>+B10</f>
        <v>17.099999999999994</v>
      </c>
      <c r="C19" s="44">
        <f>+D10</f>
        <v>20.099999999999994</v>
      </c>
      <c r="D19" s="28">
        <f>+C19-B19</f>
        <v>3</v>
      </c>
      <c r="E19" s="26">
        <f>+D19/B19</f>
        <v>0.17543859649122812</v>
      </c>
    </row>
    <row r="20" spans="1:5" ht="12.75">
      <c r="A20" s="17" t="s">
        <v>30</v>
      </c>
      <c r="B20" s="18">
        <f>+Electrico!B18</f>
        <v>129.1</v>
      </c>
      <c r="C20" s="18">
        <f>+Electrico!C18</f>
        <v>137.2</v>
      </c>
      <c r="D20" s="28">
        <f>+C20-B20</f>
        <v>8.099999999999994</v>
      </c>
      <c r="E20" s="26">
        <f>+D20/B20</f>
        <v>0.06274206041828036</v>
      </c>
    </row>
    <row r="21" spans="1:5" ht="12.75">
      <c r="A21" s="20" t="s">
        <v>31</v>
      </c>
      <c r="B21" s="25">
        <f>+B19/B20</f>
        <v>0.13245546088303636</v>
      </c>
      <c r="C21" s="25">
        <f>+C19/C20</f>
        <v>0.1465014577259475</v>
      </c>
      <c r="D21" s="42" t="s">
        <v>70</v>
      </c>
      <c r="E21" s="2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29"/>
  <sheetViews>
    <sheetView workbookViewId="0" topLeftCell="A4">
      <selection activeCell="A21" sqref="A21"/>
    </sheetView>
  </sheetViews>
  <sheetFormatPr defaultColWidth="9.140625" defaultRowHeight="12.75"/>
  <cols>
    <col min="1" max="1" width="38.421875" style="0" customWidth="1"/>
    <col min="2" max="7" width="11.28125" style="0" customWidth="1"/>
  </cols>
  <sheetData>
    <row r="5" spans="1:7" ht="12.75">
      <c r="A5" s="13" t="s">
        <v>27</v>
      </c>
      <c r="B5" s="14">
        <f>+Idrico!B5</f>
        <v>38442</v>
      </c>
      <c r="C5" s="14" t="s">
        <v>23</v>
      </c>
      <c r="D5" s="14">
        <f>+Idrico!D5</f>
        <v>38807</v>
      </c>
      <c r="E5" s="22" t="s">
        <v>23</v>
      </c>
      <c r="F5" s="22" t="s">
        <v>18</v>
      </c>
      <c r="G5" s="16" t="s">
        <v>19</v>
      </c>
    </row>
    <row r="6" spans="1:7" ht="12.75">
      <c r="A6" s="36" t="s">
        <v>24</v>
      </c>
      <c r="B6" s="49">
        <v>106.2</v>
      </c>
      <c r="C6" s="38">
        <f>+B6/B$6</f>
        <v>1</v>
      </c>
      <c r="D6" s="49">
        <v>122.44</v>
      </c>
      <c r="E6" s="38">
        <f>+D6/D$6</f>
        <v>1</v>
      </c>
      <c r="F6" s="39">
        <f>+D6-B6</f>
        <v>16.239999999999995</v>
      </c>
      <c r="G6" s="40">
        <f>+F6/B6</f>
        <v>0.15291902071563082</v>
      </c>
    </row>
    <row r="7" spans="1:7" ht="12.75">
      <c r="A7" s="17" t="s">
        <v>25</v>
      </c>
      <c r="B7" s="28">
        <v>-47.1</v>
      </c>
      <c r="C7" s="41">
        <f>+B7/B$6</f>
        <v>-0.4435028248587571</v>
      </c>
      <c r="D7" s="28">
        <v>-55.3</v>
      </c>
      <c r="E7" s="41">
        <f>+D7/D$6</f>
        <v>-0.4516497876510944</v>
      </c>
      <c r="F7" s="28">
        <f>+D7-B7</f>
        <v>-8.199999999999996</v>
      </c>
      <c r="G7" s="26">
        <f>+F7/B7</f>
        <v>0.17409766454352432</v>
      </c>
    </row>
    <row r="8" spans="1:7" ht="12.75">
      <c r="A8" s="17" t="s">
        <v>7</v>
      </c>
      <c r="B8" s="28">
        <v>-28.6</v>
      </c>
      <c r="C8" s="41">
        <f>+B8/B$6</f>
        <v>-0.2693032015065913</v>
      </c>
      <c r="D8" s="28">
        <v>-29.84</v>
      </c>
      <c r="E8" s="41">
        <f>+D8/D$6</f>
        <v>-0.2437112054884025</v>
      </c>
      <c r="F8" s="28">
        <f>+D8-B8</f>
        <v>-1.2399999999999984</v>
      </c>
      <c r="G8" s="26">
        <f>+F8/B8</f>
        <v>0.0433566433566433</v>
      </c>
    </row>
    <row r="9" spans="1:7" ht="12.75">
      <c r="A9" s="17" t="s">
        <v>10</v>
      </c>
      <c r="B9" s="18">
        <v>0.7</v>
      </c>
      <c r="C9" s="24">
        <f>+B9/B$6</f>
        <v>0.0065913370998116755</v>
      </c>
      <c r="D9" s="18">
        <v>1.63</v>
      </c>
      <c r="E9" s="24">
        <f>+D9/D$6</f>
        <v>0.01331264292714799</v>
      </c>
      <c r="F9" s="28">
        <f>+D9-B9</f>
        <v>0.9299999999999999</v>
      </c>
      <c r="G9" s="26">
        <f>+F9/B9</f>
        <v>1.3285714285714285</v>
      </c>
    </row>
    <row r="10" spans="1:7" ht="12.75">
      <c r="A10" s="30" t="s">
        <v>26</v>
      </c>
      <c r="B10" s="48">
        <f>SUM(B6:B9)</f>
        <v>31.2</v>
      </c>
      <c r="C10" s="32">
        <f>+B10/B$6</f>
        <v>0.2937853107344633</v>
      </c>
      <c r="D10" s="48">
        <f>SUM(D6:D9)</f>
        <v>38.93</v>
      </c>
      <c r="E10" s="32">
        <f>+D10/D$6</f>
        <v>0.3179516497876511</v>
      </c>
      <c r="F10" s="33">
        <f>+D10-B10</f>
        <v>7.73</v>
      </c>
      <c r="G10" s="34">
        <f>+F10/B10</f>
        <v>0.24775641025641026</v>
      </c>
    </row>
    <row r="11" spans="1:7" ht="12.75">
      <c r="A11" s="18"/>
      <c r="B11" s="18"/>
      <c r="C11" s="18"/>
      <c r="D11" s="18"/>
      <c r="E11" s="18"/>
      <c r="F11" s="18"/>
      <c r="G11" s="18"/>
    </row>
    <row r="12" spans="1:7" ht="12.75">
      <c r="A12" s="13" t="s">
        <v>37</v>
      </c>
      <c r="B12" s="14">
        <f>+B5</f>
        <v>38442</v>
      </c>
      <c r="C12" s="22" t="s">
        <v>23</v>
      </c>
      <c r="D12" s="14">
        <f>+D5</f>
        <v>38807</v>
      </c>
      <c r="E12" s="22" t="s">
        <v>23</v>
      </c>
      <c r="F12" s="22" t="s">
        <v>18</v>
      </c>
      <c r="G12" s="15" t="s">
        <v>19</v>
      </c>
    </row>
    <row r="13" spans="1:7" ht="12.75">
      <c r="A13" s="17" t="s">
        <v>38</v>
      </c>
      <c r="B13" s="57" t="s">
        <v>56</v>
      </c>
      <c r="C13" s="24"/>
      <c r="D13" s="18">
        <v>359.4</v>
      </c>
      <c r="E13" s="24">
        <f>+D13/D$17</f>
        <v>0.34554369772137294</v>
      </c>
      <c r="F13" s="28"/>
      <c r="G13" s="26"/>
    </row>
    <row r="14" spans="1:7" ht="12.75">
      <c r="A14" s="17" t="s">
        <v>39</v>
      </c>
      <c r="B14" s="57" t="s">
        <v>56</v>
      </c>
      <c r="C14" s="24"/>
      <c r="D14" s="18">
        <v>354.2</v>
      </c>
      <c r="E14" s="24">
        <f>+D14/D$17</f>
        <v>0.34054417844438034</v>
      </c>
      <c r="F14" s="28"/>
      <c r="G14" s="26"/>
    </row>
    <row r="15" spans="1:7" ht="12.75">
      <c r="A15" s="17" t="s">
        <v>40</v>
      </c>
      <c r="B15" s="57" t="s">
        <v>56</v>
      </c>
      <c r="C15" s="24"/>
      <c r="D15" s="18">
        <v>222.9</v>
      </c>
      <c r="E15" s="24">
        <f>+D15/D$17</f>
        <v>0.2143063167003173</v>
      </c>
      <c r="F15" s="28"/>
      <c r="G15" s="26"/>
    </row>
    <row r="16" spans="1:7" ht="12.75">
      <c r="A16" s="17" t="s">
        <v>41</v>
      </c>
      <c r="B16" s="57" t="s">
        <v>56</v>
      </c>
      <c r="C16" s="24"/>
      <c r="D16" s="18">
        <v>103.6</v>
      </c>
      <c r="E16" s="24">
        <f>+D16/D$17</f>
        <v>0.09960580713392943</v>
      </c>
      <c r="F16" s="28"/>
      <c r="G16" s="26"/>
    </row>
    <row r="17" spans="1:7" s="35" customFormat="1" ht="12.75">
      <c r="A17" s="36" t="s">
        <v>42</v>
      </c>
      <c r="B17" s="57" t="s">
        <v>56</v>
      </c>
      <c r="C17" s="38"/>
      <c r="D17" s="50">
        <f>SUM(D13:D16)</f>
        <v>1040.1</v>
      </c>
      <c r="E17" s="38">
        <f>+D17/D$17</f>
        <v>1</v>
      </c>
      <c r="F17" s="39"/>
      <c r="G17" s="40"/>
    </row>
    <row r="18" spans="1:7" ht="12.75">
      <c r="A18" s="17" t="s">
        <v>43</v>
      </c>
      <c r="B18" s="57" t="s">
        <v>56</v>
      </c>
      <c r="C18" s="24"/>
      <c r="D18" s="18">
        <v>319.2</v>
      </c>
      <c r="E18" s="24">
        <f>+D18/D$24</f>
        <v>0.3069053708439898</v>
      </c>
      <c r="F18" s="28"/>
      <c r="G18" s="26"/>
    </row>
    <row r="19" spans="1:7" ht="12.75">
      <c r="A19" s="17" t="s">
        <v>44</v>
      </c>
      <c r="B19" s="57" t="s">
        <v>56</v>
      </c>
      <c r="C19" s="24"/>
      <c r="D19" s="18">
        <v>141.9</v>
      </c>
      <c r="E19" s="24">
        <f>+D19/D$24</f>
        <v>0.13643443647481876</v>
      </c>
      <c r="F19" s="28"/>
      <c r="G19" s="26"/>
    </row>
    <row r="20" spans="1:7" ht="12.75">
      <c r="A20" s="17" t="s">
        <v>45</v>
      </c>
      <c r="B20" s="57" t="s">
        <v>56</v>
      </c>
      <c r="C20" s="24"/>
      <c r="D20" s="18">
        <v>89.9</v>
      </c>
      <c r="E20" s="24">
        <f>+D20/D$24</f>
        <v>0.08643732092379287</v>
      </c>
      <c r="F20" s="28"/>
      <c r="G20" s="26"/>
    </row>
    <row r="21" spans="1:7" ht="12.75">
      <c r="A21" s="17" t="s">
        <v>46</v>
      </c>
      <c r="B21" s="57" t="s">
        <v>56</v>
      </c>
      <c r="C21" s="24"/>
      <c r="D21" s="18">
        <v>82.3</v>
      </c>
      <c r="E21" s="24">
        <f>+D21/D$24</f>
        <v>0.07913005018941215</v>
      </c>
      <c r="F21" s="28"/>
      <c r="G21" s="26"/>
    </row>
    <row r="22" spans="1:7" ht="12.75">
      <c r="A22" s="17" t="s">
        <v>47</v>
      </c>
      <c r="B22" s="57" t="s">
        <v>56</v>
      </c>
      <c r="C22" s="24"/>
      <c r="D22" s="44">
        <v>218.83</v>
      </c>
      <c r="E22" s="24">
        <f>+D22/D$24</f>
        <v>0.21040132300059614</v>
      </c>
      <c r="F22" s="28"/>
      <c r="G22" s="26"/>
    </row>
    <row r="23" spans="1:7" ht="12.75">
      <c r="A23" s="17" t="s">
        <v>48</v>
      </c>
      <c r="B23" s="57" t="s">
        <v>56</v>
      </c>
      <c r="C23" s="24"/>
      <c r="D23" s="44">
        <v>187.93</v>
      </c>
      <c r="E23" s="24">
        <f>+D23/D$24</f>
        <v>0.18069149856739036</v>
      </c>
      <c r="F23" s="28"/>
      <c r="G23" s="26"/>
    </row>
    <row r="24" spans="1:7" s="35" customFormat="1" ht="12.75">
      <c r="A24" s="30" t="s">
        <v>49</v>
      </c>
      <c r="B24" s="51" t="s">
        <v>56</v>
      </c>
      <c r="C24" s="32"/>
      <c r="D24" s="48">
        <f>SUM(D18:D23)</f>
        <v>1040.06</v>
      </c>
      <c r="E24" s="32">
        <f>+D24/D$24</f>
        <v>1</v>
      </c>
      <c r="F24" s="33"/>
      <c r="G24" s="34"/>
    </row>
    <row r="26" spans="1:5" ht="12.75">
      <c r="A26" s="13" t="s">
        <v>28</v>
      </c>
      <c r="B26" s="14">
        <f>+B12</f>
        <v>38442</v>
      </c>
      <c r="C26" s="14">
        <f>+D12</f>
        <v>38807</v>
      </c>
      <c r="D26" s="22" t="s">
        <v>18</v>
      </c>
      <c r="E26" s="15" t="s">
        <v>19</v>
      </c>
    </row>
    <row r="27" spans="1:5" ht="12.75">
      <c r="A27" s="17" t="s">
        <v>29</v>
      </c>
      <c r="B27" s="44">
        <f>+B10</f>
        <v>31.2</v>
      </c>
      <c r="C27" s="44">
        <f>+D10</f>
        <v>38.93</v>
      </c>
      <c r="D27" s="28">
        <f>+C27-B27</f>
        <v>7.73</v>
      </c>
      <c r="E27" s="26">
        <f>+D27/B27</f>
        <v>0.24775641025641026</v>
      </c>
    </row>
    <row r="28" spans="1:5" ht="12.75">
      <c r="A28" s="17" t="s">
        <v>30</v>
      </c>
      <c r="B28" s="18">
        <f>+Idrico!B20</f>
        <v>129.1</v>
      </c>
      <c r="C28" s="18">
        <f>+Idrico!C20</f>
        <v>137.2</v>
      </c>
      <c r="D28" s="28">
        <f>+C28-B28</f>
        <v>8.099999999999994</v>
      </c>
      <c r="E28" s="26">
        <f>+D28/B28</f>
        <v>0.06274206041828036</v>
      </c>
    </row>
    <row r="29" spans="1:5" ht="12.75">
      <c r="A29" s="20" t="s">
        <v>31</v>
      </c>
      <c r="B29" s="25">
        <f>+B27/B28</f>
        <v>0.24167312161115415</v>
      </c>
      <c r="C29" s="25">
        <f>+C27/C28</f>
        <v>0.28374635568513124</v>
      </c>
      <c r="D29" s="42" t="s">
        <v>71</v>
      </c>
      <c r="E29" s="2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G23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33.00390625" style="0" customWidth="1"/>
    <col min="2" max="4" width="9.57421875" style="0" bestFit="1" customWidth="1"/>
    <col min="5" max="5" width="7.421875" style="0" bestFit="1" customWidth="1"/>
    <col min="6" max="6" width="8.8515625" style="0" bestFit="1" customWidth="1"/>
    <col min="7" max="7" width="7.421875" style="0" bestFit="1" customWidth="1"/>
  </cols>
  <sheetData>
    <row r="5" spans="1:7" ht="12.75">
      <c r="A5" s="13" t="s">
        <v>27</v>
      </c>
      <c r="B5" s="14">
        <f>+Ambiente!B5</f>
        <v>38442</v>
      </c>
      <c r="C5" s="14" t="s">
        <v>23</v>
      </c>
      <c r="D5" s="14">
        <f>+Ambiente!D5</f>
        <v>38807</v>
      </c>
      <c r="E5" s="22" t="s">
        <v>23</v>
      </c>
      <c r="F5" s="22" t="s">
        <v>18</v>
      </c>
      <c r="G5" s="16" t="s">
        <v>19</v>
      </c>
    </row>
    <row r="6" spans="1:7" ht="12.75">
      <c r="A6" s="36" t="s">
        <v>24</v>
      </c>
      <c r="B6" s="49">
        <v>42.2</v>
      </c>
      <c r="C6" s="38">
        <f>+B6/B$6</f>
        <v>1</v>
      </c>
      <c r="D6" s="49">
        <v>44.04</v>
      </c>
      <c r="E6" s="38">
        <f>+D6/D$6</f>
        <v>1</v>
      </c>
      <c r="F6" s="39">
        <f>+D6-B6</f>
        <v>1.8399999999999963</v>
      </c>
      <c r="G6" s="40">
        <f>+F6/B6</f>
        <v>0.043601895734597065</v>
      </c>
    </row>
    <row r="7" spans="1:7" ht="12.75">
      <c r="A7" s="17" t="s">
        <v>25</v>
      </c>
      <c r="B7" s="28">
        <v>-27.2</v>
      </c>
      <c r="C7" s="41">
        <f>+B7/B$6</f>
        <v>-0.6445497630331753</v>
      </c>
      <c r="D7" s="28">
        <v>-28.76</v>
      </c>
      <c r="E7" s="41">
        <f>+D7/D$6</f>
        <v>-0.6530426884650319</v>
      </c>
      <c r="F7" s="28">
        <f>+D7-B7</f>
        <v>-1.5600000000000023</v>
      </c>
      <c r="G7" s="26">
        <f>+F7/B7</f>
        <v>0.057352941176470676</v>
      </c>
    </row>
    <row r="8" spans="1:7" ht="12.75">
      <c r="A8" s="17" t="s">
        <v>7</v>
      </c>
      <c r="B8" s="28">
        <v>-7.4</v>
      </c>
      <c r="C8" s="41">
        <f>+B8/B$6</f>
        <v>-0.17535545023696683</v>
      </c>
      <c r="D8" s="28">
        <v>-6.78</v>
      </c>
      <c r="E8" s="41">
        <f>+D8/D$6</f>
        <v>-0.1539509536784741</v>
      </c>
      <c r="F8" s="28">
        <f>+D8-B8</f>
        <v>0.6200000000000001</v>
      </c>
      <c r="G8" s="26">
        <f>+F8/B8</f>
        <v>-0.08378378378378379</v>
      </c>
    </row>
    <row r="9" spans="1:7" ht="12.75">
      <c r="A9" s="17" t="s">
        <v>10</v>
      </c>
      <c r="B9" s="46">
        <v>3.1</v>
      </c>
      <c r="C9" s="24">
        <f>+B9/B$6</f>
        <v>0.07345971563981042</v>
      </c>
      <c r="D9" s="46">
        <v>3.18</v>
      </c>
      <c r="E9" s="24">
        <f>+D9/D$6</f>
        <v>0.07220708446866486</v>
      </c>
      <c r="F9" s="28">
        <f>+D9-B9</f>
        <v>0.08000000000000007</v>
      </c>
      <c r="G9" s="26">
        <f>+F9/B9</f>
        <v>0.025806451612903247</v>
      </c>
    </row>
    <row r="10" spans="1:7" ht="12.75">
      <c r="A10" s="30" t="s">
        <v>26</v>
      </c>
      <c r="B10" s="48">
        <f>SUM(B6:B9)</f>
        <v>10.700000000000003</v>
      </c>
      <c r="C10" s="32">
        <f>+B10/B$6</f>
        <v>0.2535545023696683</v>
      </c>
      <c r="D10" s="45">
        <f>SUM(D6:D9)</f>
        <v>11.679999999999996</v>
      </c>
      <c r="E10" s="32">
        <f>+D10/D$6</f>
        <v>0.26521344232515887</v>
      </c>
      <c r="F10" s="33">
        <f>+D10-B10</f>
        <v>0.9799999999999933</v>
      </c>
      <c r="G10" s="34">
        <f>+F10/B10</f>
        <v>0.09158878504672832</v>
      </c>
    </row>
    <row r="11" spans="1:7" ht="12.75">
      <c r="A11" s="18"/>
      <c r="B11" s="18"/>
      <c r="C11" s="18"/>
      <c r="D11" s="18"/>
      <c r="E11" s="18"/>
      <c r="F11" s="18"/>
      <c r="G11" s="18"/>
    </row>
    <row r="13" spans="1:5" ht="12.75">
      <c r="A13" s="13" t="s">
        <v>17</v>
      </c>
      <c r="B13" s="14">
        <f>+B5</f>
        <v>38442</v>
      </c>
      <c r="C13" s="14">
        <f>+D5</f>
        <v>38807</v>
      </c>
      <c r="D13" s="22" t="s">
        <v>18</v>
      </c>
      <c r="E13" s="15" t="s">
        <v>19</v>
      </c>
    </row>
    <row r="14" spans="1:5" ht="12.75">
      <c r="A14" s="17" t="s">
        <v>50</v>
      </c>
      <c r="B14" s="18"/>
      <c r="C14" s="18"/>
      <c r="D14" s="18"/>
      <c r="E14" s="19"/>
    </row>
    <row r="15" spans="1:5" ht="12.75">
      <c r="A15" s="17" t="s">
        <v>51</v>
      </c>
      <c r="B15" s="57" t="s">
        <v>56</v>
      </c>
      <c r="C15" s="18">
        <v>225.4</v>
      </c>
      <c r="D15" s="28"/>
      <c r="E15" s="26"/>
    </row>
    <row r="16" spans="1:5" ht="12.75">
      <c r="A16" s="17" t="s">
        <v>52</v>
      </c>
      <c r="B16" s="18"/>
      <c r="C16" s="18"/>
      <c r="D16" s="28"/>
      <c r="E16" s="19"/>
    </row>
    <row r="17" spans="1:5" ht="12.75">
      <c r="A17" s="17" t="s">
        <v>53</v>
      </c>
      <c r="B17" s="57" t="s">
        <v>56</v>
      </c>
      <c r="C17" s="18">
        <v>293.6</v>
      </c>
      <c r="D17" s="28"/>
      <c r="E17" s="26"/>
    </row>
    <row r="18" spans="1:5" ht="12.75">
      <c r="A18" s="20" t="s">
        <v>54</v>
      </c>
      <c r="B18" s="51" t="s">
        <v>56</v>
      </c>
      <c r="C18" s="51" t="s">
        <v>56</v>
      </c>
      <c r="D18" s="29"/>
      <c r="E18" s="27"/>
    </row>
    <row r="20" spans="1:5" ht="12.75">
      <c r="A20" s="13" t="s">
        <v>28</v>
      </c>
      <c r="B20" s="14">
        <f>+B5</f>
        <v>38442</v>
      </c>
      <c r="C20" s="14">
        <f>+C13</f>
        <v>38807</v>
      </c>
      <c r="D20" s="22" t="s">
        <v>18</v>
      </c>
      <c r="E20" s="15" t="s">
        <v>19</v>
      </c>
    </row>
    <row r="21" spans="1:5" ht="12.75">
      <c r="A21" s="17" t="s">
        <v>29</v>
      </c>
      <c r="B21" s="44">
        <f>+B10</f>
        <v>10.700000000000003</v>
      </c>
      <c r="C21" s="44">
        <f>+D10</f>
        <v>11.679999999999996</v>
      </c>
      <c r="D21" s="28">
        <f>+C21-B21</f>
        <v>0.9799999999999933</v>
      </c>
      <c r="E21" s="26">
        <f>+D21/B21</f>
        <v>0.09158878504672832</v>
      </c>
    </row>
    <row r="22" spans="1:5" ht="12.75">
      <c r="A22" s="17" t="s">
        <v>30</v>
      </c>
      <c r="B22" s="18">
        <f>+Ambiente!B28</f>
        <v>129.1</v>
      </c>
      <c r="C22" s="18">
        <f>+Ambiente!C28</f>
        <v>137.2</v>
      </c>
      <c r="D22" s="28">
        <f>+C22-B22</f>
        <v>8.099999999999994</v>
      </c>
      <c r="E22" s="26">
        <f>+D22/B22</f>
        <v>0.06274206041828036</v>
      </c>
    </row>
    <row r="23" spans="1:5" ht="12.75">
      <c r="A23" s="20" t="s">
        <v>31</v>
      </c>
      <c r="B23" s="25">
        <f>+B21/B22</f>
        <v>0.08288148721920995</v>
      </c>
      <c r="C23" s="25">
        <f>+C21/C22</f>
        <v>0.08513119533527695</v>
      </c>
      <c r="D23" s="42" t="s">
        <v>72</v>
      </c>
      <c r="E23" s="2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Hera</cp:lastModifiedBy>
  <dcterms:created xsi:type="dcterms:W3CDTF">2008-08-08T14:48:29Z</dcterms:created>
  <dcterms:modified xsi:type="dcterms:W3CDTF">2008-08-11T14:21:04Z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